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F\Desktop\"/>
    </mc:Choice>
  </mc:AlternateContent>
  <bookViews>
    <workbookView xWindow="0" yWindow="0" windowWidth="19890" windowHeight="10875"/>
  </bookViews>
  <sheets>
    <sheet name="Confusion Matrix" sheetId="1" r:id="rId1"/>
    <sheet name="Citation" sheetId="2" r:id="rId2"/>
  </sheets>
  <calcPr calcId="162913"/>
</workbook>
</file>

<file path=xl/calcChain.xml><?xml version="1.0" encoding="utf-8"?>
<calcChain xmlns="http://schemas.openxmlformats.org/spreadsheetml/2006/main">
  <c r="H11" i="1" l="1"/>
  <c r="H32" i="1" l="1"/>
  <c r="H28" i="1"/>
  <c r="F14" i="1" l="1"/>
  <c r="H29" i="1" s="1"/>
  <c r="E14" i="1"/>
  <c r="H21" i="1" s="1"/>
  <c r="H12" i="1"/>
  <c r="H19" i="1" l="1"/>
  <c r="H18" i="1"/>
  <c r="H20" i="1"/>
  <c r="H17" i="1"/>
  <c r="H30" i="1" s="1"/>
  <c r="H22" i="1"/>
  <c r="H31" i="1" s="1"/>
  <c r="H33" i="1"/>
  <c r="H14" i="1"/>
  <c r="H27" i="1" s="1"/>
  <c r="H23" i="1" l="1"/>
  <c r="H26" i="1"/>
  <c r="H24" i="1"/>
  <c r="H25" i="1" l="1"/>
</calcChain>
</file>

<file path=xl/comments1.xml><?xml version="1.0" encoding="utf-8"?>
<comments xmlns="http://schemas.openxmlformats.org/spreadsheetml/2006/main">
  <authors>
    <author>Author</author>
  </authors>
  <commentList>
    <comment ref="O3" authorId="0" shapeId="0">
      <text>
        <r>
          <rPr>
            <b/>
            <sz val="9"/>
            <color indexed="81"/>
            <rFont val="Tahoma"/>
            <family val="2"/>
          </rPr>
          <t>RSF:</t>
        </r>
        <r>
          <rPr>
            <sz val="9"/>
            <color indexed="81"/>
            <rFont val="Tahoma"/>
            <family val="2"/>
          </rPr>
          <t xml:space="preserve">
You should protect all colored cells to prevent accidental deletion of formulas.  The password for this sheet is: z.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TP
True Positive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FN
False Negative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TP+FP = P
Samples who are really Positive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FP
False Positive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TN
True Negative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FP+TN = N
Samples who are really Negative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TP+FP
Samples who test  Positive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FN+TN
Samples who test  Negative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TP
True Positive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TP+FP+TN+FN
Population Total</t>
        </r>
      </text>
    </comment>
  </commentList>
</comments>
</file>

<file path=xl/sharedStrings.xml><?xml version="1.0" encoding="utf-8"?>
<sst xmlns="http://schemas.openxmlformats.org/spreadsheetml/2006/main" count="101" uniqueCount="97">
  <si>
    <t>Positive</t>
  </si>
  <si>
    <t>Negative</t>
  </si>
  <si>
    <t xml:space="preserve">         Test Results   </t>
  </si>
  <si>
    <t>Specificity</t>
  </si>
  <si>
    <t>TP</t>
  </si>
  <si>
    <t>FN</t>
  </si>
  <si>
    <t>FP</t>
  </si>
  <si>
    <t>TN</t>
  </si>
  <si>
    <t>Accuracy</t>
  </si>
  <si>
    <t>TP + FP</t>
  </si>
  <si>
    <t>FN+TN</t>
  </si>
  <si>
    <t>TP+FN+FP+TN</t>
  </si>
  <si>
    <t>STATUS</t>
  </si>
  <si>
    <t>TPR</t>
  </si>
  <si>
    <t>Sensitivity (Recall)</t>
  </si>
  <si>
    <t>TP/(TP+FN)</t>
  </si>
  <si>
    <t>TNR</t>
  </si>
  <si>
    <t>TN/(TN+FP)</t>
  </si>
  <si>
    <t>FPR</t>
  </si>
  <si>
    <t>False Pos. Rate</t>
  </si>
  <si>
    <t>FP/(TN+FP)</t>
  </si>
  <si>
    <t>FNR</t>
  </si>
  <si>
    <t>False Neg. Rate</t>
  </si>
  <si>
    <t>FN/(TP+FN)</t>
  </si>
  <si>
    <t>PPV</t>
  </si>
  <si>
    <t>Precision (PosPredVal)</t>
  </si>
  <si>
    <t>TP/(TP+FP)</t>
  </si>
  <si>
    <t>NPV</t>
  </si>
  <si>
    <t>Neg. Pred.Val</t>
  </si>
  <si>
    <t>TN/(TN+FN)</t>
  </si>
  <si>
    <t>DLR(+)</t>
  </si>
  <si>
    <t>Pos.Likelihood Ratio</t>
  </si>
  <si>
    <t>TPR/FPR</t>
  </si>
  <si>
    <t>DLR(-)</t>
  </si>
  <si>
    <t>Neg.Likelihood Ratio</t>
  </si>
  <si>
    <t>FNR/TNR</t>
  </si>
  <si>
    <t>Odds Ratio</t>
  </si>
  <si>
    <t>LR+/LR-</t>
  </si>
  <si>
    <t>Youden's Index</t>
  </si>
  <si>
    <t>TPR-FPR</t>
  </si>
  <si>
    <t>ACC</t>
  </si>
  <si>
    <t>(TP+TN)/(P+N)</t>
  </si>
  <si>
    <t>F1 Score</t>
  </si>
  <si>
    <t>2TP/(2TP+FP+FN)</t>
  </si>
  <si>
    <t>MCC</t>
  </si>
  <si>
    <t>Mathiews Corr.Coef.</t>
  </si>
  <si>
    <t>Informedness</t>
  </si>
  <si>
    <t>Markedness</t>
  </si>
  <si>
    <t>FDR</t>
  </si>
  <si>
    <t>False Disc. Rate</t>
  </si>
  <si>
    <t>FP/(FP+TP)</t>
  </si>
  <si>
    <t>FOR</t>
  </si>
  <si>
    <t>False Omis. Rate</t>
  </si>
  <si>
    <t>FN/(TN+FN)</t>
  </si>
  <si>
    <t>Total Pop.</t>
  </si>
  <si>
    <t>REAL</t>
  </si>
  <si>
    <t>TP + FN = P</t>
  </si>
  <si>
    <t>FP + TN = N</t>
  </si>
  <si>
    <t>R.S. Freedman: August 2016</t>
  </si>
  <si>
    <t>binary decision making.  A supervisor or teacher (or "gold standard" test) identifies a population into real positives and</t>
  </si>
  <si>
    <t xml:space="preserve">real negatives.  The  Test   (that is, the result of AI/ML or statistical diagnostic) also identifies positives and negatives.  </t>
  </si>
  <si>
    <t>From this comparison we identify the true positives, true negatives, false positives, and false negatives.</t>
  </si>
  <si>
    <t>We compute a series of ratios.  These ratios are similar to those used by accountants when evaluating the quality of a corporation.</t>
  </si>
  <si>
    <t>Ratios</t>
  </si>
  <si>
    <t>Name</t>
  </si>
  <si>
    <t>Formula</t>
  </si>
  <si>
    <t>Mnemonic</t>
  </si>
  <si>
    <t>Total Test Positive</t>
  </si>
  <si>
    <t>Total Test Negative</t>
  </si>
  <si>
    <t>Total Real Positive</t>
  </si>
  <si>
    <t>Total Real Negative</t>
  </si>
  <si>
    <t>Note.</t>
  </si>
  <si>
    <t>Roy S. Freedman (2016).   Does it Work: Inside the Contingincy Table.  Inductive Solutions, Inc. Technical Note, 2016.</t>
  </si>
  <si>
    <t xml:space="preserve">Does it Work: Inside the 2x2 Contingency Table </t>
  </si>
  <si>
    <t>References</t>
  </si>
  <si>
    <t>Sistrom, C. L., &amp; Garvan, C. W. (2004). Proportions, odds, and risk. Radiology, 230(1), 12-19.</t>
  </si>
  <si>
    <t xml:space="preserve">Langlotz, C. P. (2003). Fundamental measures of diagnostic examination performance: </t>
  </si>
  <si>
    <t>usefulness for clinical decision making and research. Radiology, 228(1), 3-9.</t>
  </si>
  <si>
    <t>Zhou, X. H., McClish, D. K., &amp; Obuchowski, N. A. (2009). Statistical methods in diagnostic medicine (Vol. 569). John Wiley &amp; Sons.</t>
  </si>
  <si>
    <t>The 2x2 Contingency Table (also called 2x2 Contingency Matrix, Confusion Matrix) analytically provides a measure of quality to</t>
  </si>
  <si>
    <t>LICENSE</t>
  </si>
  <si>
    <t>//----------------------------------------</t>
  </si>
  <si>
    <t>The spreadsheet workbook content hosted on this website is licensed under the Creative Commons Attribution 4.0 License:</t>
  </si>
  <si>
    <t>https://creativecommons.org/licenses/by/4.0/</t>
  </si>
  <si>
    <t>Formulas and code in the workbooks are licensed under the Apache 2.0 License.</t>
  </si>
  <si>
    <t>Recommended citation:</t>
  </si>
  <si>
    <t>Copyright 2019 Inductive Solutions, Inc.</t>
  </si>
  <si>
    <t>Licensed under the Apache License, Version 2.0 (the "License");</t>
  </si>
  <si>
    <t>you may not use this file except in compliance with the License.</t>
  </si>
  <si>
    <t>You may obtain a copy of the License at</t>
  </si>
  <si>
    <t>http://www.apache.org/licenses/LICENSE-2.0</t>
  </si>
  <si>
    <t>Unless required by applicable law or agreed to in writing, software</t>
  </si>
  <si>
    <t>distributed under the License is distributed on an "AS IS" BASIS,</t>
  </si>
  <si>
    <t>WITHOUT WARRANTIES OR CONDITIONS OF ANY KIND, either express or implied.</t>
  </si>
  <si>
    <t>See the License for the specific language governing permissions and</t>
  </si>
  <si>
    <t>limitations under the License.</t>
  </si>
  <si>
    <t xml:space="preserve">Roy S. Freedman (2016).   Does it Work: Inside the Contingincy Table.  Inductive Solutions, Inc. Technical Note, 2016.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</si>
</sst>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2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8" xfId="0" applyFont="1" applyBorder="1" applyAlignment="1" applyProtection="1">
      <alignment horizontal="right"/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right"/>
      <protection locked="0"/>
    </xf>
    <xf numFmtId="3" fontId="1" fillId="0" borderId="11" xfId="0" applyNumberFormat="1" applyFont="1" applyBorder="1" applyProtection="1">
      <protection locked="0"/>
    </xf>
    <xf numFmtId="3" fontId="1" fillId="0" borderId="0" xfId="0" applyNumberFormat="1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right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1" fillId="0" borderId="13" xfId="0" applyFont="1" applyBorder="1" applyAlignment="1" applyProtection="1">
      <alignment horizontal="right"/>
      <protection locked="0"/>
    </xf>
    <xf numFmtId="0" fontId="1" fillId="0" borderId="14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1" fillId="2" borderId="0" xfId="0" applyFont="1" applyFill="1" applyProtection="1"/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left"/>
    </xf>
    <xf numFmtId="3" fontId="1" fillId="2" borderId="5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 applyAlignment="1" applyProtection="1">
      <alignment horizontal="center"/>
    </xf>
    <xf numFmtId="0" fontId="1" fillId="0" borderId="0" xfId="0" applyFont="1" applyBorder="1" applyProtection="1"/>
    <xf numFmtId="3" fontId="1" fillId="2" borderId="17" xfId="0" applyNumberFormat="1" applyFont="1" applyFill="1" applyBorder="1" applyAlignment="1" applyProtection="1">
      <alignment horizontal="center"/>
    </xf>
    <xf numFmtId="3" fontId="1" fillId="2" borderId="15" xfId="0" applyNumberFormat="1" applyFont="1" applyFill="1" applyBorder="1" applyAlignment="1" applyProtection="1">
      <alignment horizontal="center"/>
    </xf>
    <xf numFmtId="3" fontId="1" fillId="2" borderId="16" xfId="0" applyNumberFormat="1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O41"/>
  <sheetViews>
    <sheetView tabSelected="1" topLeftCell="B1" workbookViewId="0">
      <selection activeCell="O3" sqref="O3"/>
    </sheetView>
  </sheetViews>
  <sheetFormatPr defaultColWidth="8.85546875" defaultRowHeight="18.75" x14ac:dyDescent="0.3"/>
  <cols>
    <col min="1" max="1" width="8.85546875" style="5"/>
    <col min="2" max="2" width="6.5703125" style="5" customWidth="1"/>
    <col min="3" max="3" width="16.28515625" style="5" customWidth="1"/>
    <col min="4" max="4" width="10.7109375" style="5" customWidth="1"/>
    <col min="5" max="5" width="10.85546875" style="5" customWidth="1"/>
    <col min="6" max="6" width="11.140625" style="5" customWidth="1"/>
    <col min="7" max="7" width="2.28515625" style="5" customWidth="1"/>
    <col min="8" max="8" width="12" style="5" customWidth="1"/>
    <col min="9" max="9" width="11.85546875" style="5" customWidth="1"/>
    <col min="10" max="10" width="13.140625" style="5" customWidth="1"/>
    <col min="11" max="16384" width="8.85546875" style="5"/>
  </cols>
  <sheetData>
    <row r="1" spans="3:15" x14ac:dyDescent="0.3">
      <c r="C1" s="5" t="s">
        <v>73</v>
      </c>
    </row>
    <row r="2" spans="3:15" x14ac:dyDescent="0.3">
      <c r="D2" s="5" t="s">
        <v>58</v>
      </c>
    </row>
    <row r="3" spans="3:15" s="6" customFormat="1" ht="12.75" customHeight="1" x14ac:dyDescent="0.2">
      <c r="C3" s="6" t="s">
        <v>79</v>
      </c>
      <c r="O3" s="6" t="s">
        <v>71</v>
      </c>
    </row>
    <row r="4" spans="3:15" s="6" customFormat="1" ht="12.75" customHeight="1" x14ac:dyDescent="0.2">
      <c r="C4" s="6" t="s">
        <v>59</v>
      </c>
    </row>
    <row r="5" spans="3:15" s="6" customFormat="1" ht="12.75" customHeight="1" x14ac:dyDescent="0.2">
      <c r="C5" s="6" t="s">
        <v>60</v>
      </c>
    </row>
    <row r="6" spans="3:15" s="6" customFormat="1" ht="12.75" customHeight="1" x14ac:dyDescent="0.2">
      <c r="C6" s="6" t="s">
        <v>61</v>
      </c>
    </row>
    <row r="7" spans="3:15" s="6" customFormat="1" ht="12.75" customHeight="1" x14ac:dyDescent="0.2">
      <c r="C7" s="6" t="s">
        <v>62</v>
      </c>
    </row>
    <row r="8" spans="3:15" x14ac:dyDescent="0.3">
      <c r="C8" s="7"/>
      <c r="D8" s="8"/>
      <c r="E8" s="8"/>
      <c r="F8" s="8"/>
      <c r="G8" s="8"/>
      <c r="H8" s="8"/>
      <c r="I8" s="8"/>
      <c r="J8" s="8"/>
      <c r="K8" s="8"/>
      <c r="L8" s="9"/>
      <c r="M8" s="10"/>
    </row>
    <row r="9" spans="3:15" ht="28.5" x14ac:dyDescent="0.45">
      <c r="C9" s="11"/>
      <c r="D9" s="12"/>
      <c r="E9" s="13" t="s">
        <v>2</v>
      </c>
      <c r="F9" s="12"/>
      <c r="G9" s="12"/>
      <c r="H9" s="12"/>
      <c r="I9" s="12"/>
      <c r="J9" s="12"/>
      <c r="K9" s="12"/>
      <c r="L9" s="14"/>
      <c r="M9" s="15"/>
    </row>
    <row r="10" spans="3:15" ht="19.5" thickBot="1" x14ac:dyDescent="0.35">
      <c r="C10" s="11"/>
      <c r="D10" s="12"/>
      <c r="E10" s="12" t="s">
        <v>0</v>
      </c>
      <c r="F10" s="12" t="s">
        <v>1</v>
      </c>
      <c r="G10" s="12"/>
      <c r="H10" s="16"/>
      <c r="I10" s="12"/>
      <c r="J10" s="12"/>
      <c r="K10" s="12"/>
      <c r="L10" s="14"/>
      <c r="M10" s="17"/>
    </row>
    <row r="11" spans="3:15" ht="31.5" x14ac:dyDescent="0.45">
      <c r="C11" s="18" t="s">
        <v>55</v>
      </c>
      <c r="D11" s="12" t="s">
        <v>0</v>
      </c>
      <c r="E11" s="1">
        <v>100</v>
      </c>
      <c r="F11" s="2">
        <v>50</v>
      </c>
      <c r="G11" s="12"/>
      <c r="H11" s="41">
        <f>E11+F11</f>
        <v>150</v>
      </c>
      <c r="I11" s="19" t="s">
        <v>69</v>
      </c>
      <c r="J11" s="12"/>
      <c r="K11" s="12"/>
      <c r="L11" s="14"/>
      <c r="M11" s="17"/>
    </row>
    <row r="12" spans="3:15" ht="32.25" thickBot="1" x14ac:dyDescent="0.5">
      <c r="C12" s="20" t="s">
        <v>12</v>
      </c>
      <c r="D12" s="12" t="s">
        <v>1</v>
      </c>
      <c r="E12" s="3">
        <v>50</v>
      </c>
      <c r="F12" s="4">
        <v>100</v>
      </c>
      <c r="G12" s="12"/>
      <c r="H12" s="42">
        <f>E12+F12</f>
        <v>150</v>
      </c>
      <c r="I12" s="19" t="s">
        <v>70</v>
      </c>
      <c r="J12" s="12"/>
      <c r="K12" s="12"/>
      <c r="L12" s="14"/>
      <c r="M12" s="17"/>
    </row>
    <row r="13" spans="3:15" ht="8.4499999999999993" customHeight="1" thickBot="1" x14ac:dyDescent="0.35">
      <c r="C13" s="11"/>
      <c r="D13" s="12"/>
      <c r="E13" s="12"/>
      <c r="F13" s="12"/>
      <c r="G13" s="12"/>
      <c r="H13" s="43"/>
      <c r="I13" s="21"/>
      <c r="J13" s="12"/>
      <c r="K13" s="12"/>
      <c r="L13" s="12"/>
      <c r="M13" s="17"/>
    </row>
    <row r="14" spans="3:15" ht="19.5" thickBot="1" x14ac:dyDescent="0.35">
      <c r="C14" s="11"/>
      <c r="D14" s="12"/>
      <c r="E14" s="45">
        <f>E11+E12</f>
        <v>150</v>
      </c>
      <c r="F14" s="46">
        <f>F11+F12</f>
        <v>150</v>
      </c>
      <c r="G14" s="47"/>
      <c r="H14" s="44">
        <f>E14+F14</f>
        <v>300</v>
      </c>
      <c r="I14" s="22" t="s">
        <v>54</v>
      </c>
      <c r="J14" s="12"/>
      <c r="K14" s="12"/>
      <c r="L14" s="14"/>
      <c r="M14" s="17"/>
    </row>
    <row r="15" spans="3:15" ht="30.75" customHeight="1" x14ac:dyDescent="0.3">
      <c r="C15" s="23"/>
      <c r="D15" s="24"/>
      <c r="E15" s="25" t="s">
        <v>67</v>
      </c>
      <c r="F15" s="26" t="s">
        <v>68</v>
      </c>
      <c r="G15" s="24"/>
      <c r="H15" s="24"/>
      <c r="I15" s="24"/>
      <c r="J15" s="24"/>
      <c r="K15" s="24"/>
      <c r="L15" s="27"/>
      <c r="M15" s="28"/>
    </row>
    <row r="16" spans="3:15" ht="19.5" thickBot="1" x14ac:dyDescent="0.35">
      <c r="C16" s="29" t="s">
        <v>63</v>
      </c>
      <c r="D16" s="29" t="s">
        <v>64</v>
      </c>
      <c r="E16" s="29"/>
      <c r="F16" s="29" t="s">
        <v>65</v>
      </c>
      <c r="K16" s="5" t="s">
        <v>66</v>
      </c>
    </row>
    <row r="17" spans="3:14" x14ac:dyDescent="0.3">
      <c r="C17" s="30" t="s">
        <v>13</v>
      </c>
      <c r="D17" s="31" t="s">
        <v>14</v>
      </c>
      <c r="F17" s="30" t="s">
        <v>15</v>
      </c>
      <c r="H17" s="37">
        <f>E11/H11</f>
        <v>0.66666666666666663</v>
      </c>
      <c r="K17" s="34" t="s">
        <v>4</v>
      </c>
      <c r="L17" s="35" t="s">
        <v>5</v>
      </c>
      <c r="M17" s="36" t="s">
        <v>56</v>
      </c>
      <c r="N17" s="37"/>
    </row>
    <row r="18" spans="3:14" ht="19.5" thickBot="1" x14ac:dyDescent="0.35">
      <c r="C18" s="30" t="s">
        <v>16</v>
      </c>
      <c r="D18" s="31" t="s">
        <v>3</v>
      </c>
      <c r="F18" s="30" t="s">
        <v>17</v>
      </c>
      <c r="H18" s="37">
        <f>F12/H12</f>
        <v>0.66666666666666663</v>
      </c>
      <c r="K18" s="38" t="s">
        <v>6</v>
      </c>
      <c r="L18" s="39" t="s">
        <v>7</v>
      </c>
      <c r="M18" s="36" t="s">
        <v>57</v>
      </c>
      <c r="N18" s="37"/>
    </row>
    <row r="19" spans="3:14" x14ac:dyDescent="0.3">
      <c r="C19" s="30" t="s">
        <v>18</v>
      </c>
      <c r="D19" s="31" t="s">
        <v>19</v>
      </c>
      <c r="F19" s="30" t="s">
        <v>20</v>
      </c>
      <c r="H19" s="37">
        <f>E12/H12</f>
        <v>0.33333333333333331</v>
      </c>
      <c r="K19" s="36" t="s">
        <v>9</v>
      </c>
      <c r="L19" s="36" t="s">
        <v>10</v>
      </c>
      <c r="M19" s="40" t="s">
        <v>11</v>
      </c>
      <c r="N19" s="37"/>
    </row>
    <row r="20" spans="3:14" x14ac:dyDescent="0.3">
      <c r="C20" s="30" t="s">
        <v>21</v>
      </c>
      <c r="D20" s="31" t="s">
        <v>22</v>
      </c>
      <c r="F20" s="30" t="s">
        <v>23</v>
      </c>
      <c r="H20" s="37">
        <f>F11/H11</f>
        <v>0.33333333333333331</v>
      </c>
    </row>
    <row r="21" spans="3:14" x14ac:dyDescent="0.3">
      <c r="C21" s="30" t="s">
        <v>24</v>
      </c>
      <c r="D21" s="31" t="s">
        <v>25</v>
      </c>
      <c r="F21" s="30" t="s">
        <v>26</v>
      </c>
      <c r="H21" s="37">
        <f>E11/E14</f>
        <v>0.66666666666666663</v>
      </c>
    </row>
    <row r="22" spans="3:14" x14ac:dyDescent="0.3">
      <c r="C22" s="30" t="s">
        <v>27</v>
      </c>
      <c r="D22" s="31" t="s">
        <v>28</v>
      </c>
      <c r="F22" s="30" t="s">
        <v>29</v>
      </c>
      <c r="H22" s="37">
        <f>F12/F14</f>
        <v>0.66666666666666663</v>
      </c>
    </row>
    <row r="23" spans="3:14" x14ac:dyDescent="0.3">
      <c r="C23" s="30" t="s">
        <v>30</v>
      </c>
      <c r="D23" s="31" t="s">
        <v>31</v>
      </c>
      <c r="F23" s="30" t="s">
        <v>32</v>
      </c>
      <c r="H23" s="37">
        <f>H17/H19</f>
        <v>2</v>
      </c>
    </row>
    <row r="24" spans="3:14" x14ac:dyDescent="0.3">
      <c r="C24" s="30" t="s">
        <v>33</v>
      </c>
      <c r="D24" s="31" t="s">
        <v>34</v>
      </c>
      <c r="F24" s="30" t="s">
        <v>35</v>
      </c>
      <c r="H24" s="37">
        <f>H20/H19</f>
        <v>1</v>
      </c>
    </row>
    <row r="25" spans="3:14" x14ac:dyDescent="0.3">
      <c r="C25" s="30"/>
      <c r="D25" s="31" t="s">
        <v>36</v>
      </c>
      <c r="F25" s="30" t="s">
        <v>37</v>
      </c>
      <c r="H25" s="37">
        <f>H23/H24</f>
        <v>2</v>
      </c>
    </row>
    <row r="26" spans="3:14" x14ac:dyDescent="0.3">
      <c r="C26" s="30"/>
      <c r="D26" s="31" t="s">
        <v>38</v>
      </c>
      <c r="F26" s="30" t="s">
        <v>39</v>
      </c>
      <c r="H26" s="37">
        <f>H17-H19</f>
        <v>0.33333333333333331</v>
      </c>
    </row>
    <row r="27" spans="3:14" x14ac:dyDescent="0.3">
      <c r="C27" s="30" t="s">
        <v>40</v>
      </c>
      <c r="D27" s="31" t="s">
        <v>8</v>
      </c>
      <c r="F27" s="30" t="s">
        <v>41</v>
      </c>
      <c r="H27" s="37">
        <f>(E11+F12)/H14</f>
        <v>0.66666666666666663</v>
      </c>
    </row>
    <row r="28" spans="3:14" x14ac:dyDescent="0.3">
      <c r="C28" s="32"/>
      <c r="D28" s="33" t="s">
        <v>42</v>
      </c>
      <c r="F28" s="32" t="s">
        <v>43</v>
      </c>
      <c r="H28" s="37">
        <f>2*E11/(E11+E12+F11)</f>
        <v>1</v>
      </c>
    </row>
    <row r="29" spans="3:14" x14ac:dyDescent="0.3">
      <c r="C29" s="32" t="s">
        <v>44</v>
      </c>
      <c r="D29" s="33" t="s">
        <v>45</v>
      </c>
      <c r="F29" s="32"/>
      <c r="H29" s="37">
        <f>((E11*F12)-(E12*F11))/SQRT((E14*H11*H12*F14))</f>
        <v>0.33333333333333331</v>
      </c>
    </row>
    <row r="30" spans="3:14" x14ac:dyDescent="0.3">
      <c r="C30" s="32"/>
      <c r="D30" s="33" t="s">
        <v>46</v>
      </c>
      <c r="F30" s="32"/>
      <c r="H30" s="37">
        <f>H17+H18-1</f>
        <v>0.33333333333333326</v>
      </c>
    </row>
    <row r="31" spans="3:14" x14ac:dyDescent="0.3">
      <c r="C31" s="32"/>
      <c r="D31" s="33" t="s">
        <v>47</v>
      </c>
      <c r="F31" s="32"/>
      <c r="H31" s="37">
        <f>H21+H22-1</f>
        <v>0.33333333333333326</v>
      </c>
    </row>
    <row r="32" spans="3:14" x14ac:dyDescent="0.3">
      <c r="C32" s="32" t="s">
        <v>48</v>
      </c>
      <c r="D32" s="33" t="s">
        <v>49</v>
      </c>
      <c r="F32" s="32" t="s">
        <v>50</v>
      </c>
      <c r="H32" s="37">
        <f>E12/(E12+E11)</f>
        <v>0.33333333333333331</v>
      </c>
    </row>
    <row r="33" spans="3:8" x14ac:dyDescent="0.3">
      <c r="C33" s="32" t="s">
        <v>51</v>
      </c>
      <c r="D33" s="33" t="s">
        <v>52</v>
      </c>
      <c r="F33" s="32" t="s">
        <v>53</v>
      </c>
      <c r="H33" s="37">
        <f>F11/F14</f>
        <v>0.33333333333333331</v>
      </c>
    </row>
    <row r="37" spans="3:8" x14ac:dyDescent="0.3">
      <c r="C37" s="5" t="s">
        <v>74</v>
      </c>
    </row>
    <row r="38" spans="3:8" x14ac:dyDescent="0.3">
      <c r="C38" s="5" t="s">
        <v>76</v>
      </c>
    </row>
    <row r="39" spans="3:8" x14ac:dyDescent="0.3">
      <c r="D39" s="5" t="s">
        <v>77</v>
      </c>
    </row>
    <row r="40" spans="3:8" x14ac:dyDescent="0.3">
      <c r="C40" s="5" t="s">
        <v>75</v>
      </c>
    </row>
    <row r="41" spans="3:8" x14ac:dyDescent="0.3">
      <c r="C41" s="5" t="s">
        <v>78</v>
      </c>
    </row>
  </sheetData>
  <sheetProtection algorithmName="SHA-512" hashValue="1ADYvRQRb5f8OZYw2U+JWRlklwEI+MFL8O3misUvaHzPjHLfUUWHl6j18rKs0QlIPz9vkyuthXy3Li5eLrMGMw==" saltValue="iBOLzG269xHY9UOAFUUhyg==" spinCount="100000" sheet="1" objects="1" scenarios="1"/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31"/>
  <sheetViews>
    <sheetView workbookViewId="0">
      <selection activeCell="D15" sqref="D15"/>
    </sheetView>
  </sheetViews>
  <sheetFormatPr defaultRowHeight="15" x14ac:dyDescent="0.25"/>
  <sheetData>
    <row r="3" spans="3:6" ht="18.75" x14ac:dyDescent="0.3">
      <c r="C3" s="5" t="s">
        <v>72</v>
      </c>
      <c r="D3" s="5"/>
      <c r="E3" s="5"/>
      <c r="F3" s="5"/>
    </row>
    <row r="4" spans="3:6" ht="18.75" x14ac:dyDescent="0.3">
      <c r="C4" s="5"/>
      <c r="D4" s="5"/>
      <c r="E4" s="5"/>
      <c r="F4" s="5"/>
    </row>
    <row r="7" spans="3:6" x14ac:dyDescent="0.25">
      <c r="C7" t="s">
        <v>80</v>
      </c>
    </row>
    <row r="8" spans="3:6" x14ac:dyDescent="0.25">
      <c r="C8" t="s">
        <v>81</v>
      </c>
    </row>
    <row r="9" spans="3:6" x14ac:dyDescent="0.25">
      <c r="C9" t="s">
        <v>82</v>
      </c>
    </row>
    <row r="10" spans="3:6" x14ac:dyDescent="0.25">
      <c r="C10" t="s">
        <v>83</v>
      </c>
    </row>
    <row r="12" spans="3:6" x14ac:dyDescent="0.25">
      <c r="C12" t="s">
        <v>84</v>
      </c>
    </row>
    <row r="13" spans="3:6" x14ac:dyDescent="0.25">
      <c r="C13" t="s">
        <v>85</v>
      </c>
    </row>
    <row r="14" spans="3:6" x14ac:dyDescent="0.25">
      <c r="D14" t="s">
        <v>96</v>
      </c>
    </row>
    <row r="15" spans="3:6" x14ac:dyDescent="0.25">
      <c r="C15" t="s">
        <v>81</v>
      </c>
    </row>
    <row r="16" spans="3:6" x14ac:dyDescent="0.25">
      <c r="C16" t="s">
        <v>86</v>
      </c>
    </row>
    <row r="18" spans="3:3" x14ac:dyDescent="0.25">
      <c r="C18" t="s">
        <v>87</v>
      </c>
    </row>
    <row r="19" spans="3:3" x14ac:dyDescent="0.25">
      <c r="C19" t="s">
        <v>88</v>
      </c>
    </row>
    <row r="20" spans="3:3" x14ac:dyDescent="0.25">
      <c r="C20" t="s">
        <v>89</v>
      </c>
    </row>
    <row r="22" spans="3:3" x14ac:dyDescent="0.25">
      <c r="C22" t="s">
        <v>90</v>
      </c>
    </row>
    <row r="23" spans="3:3" x14ac:dyDescent="0.25">
      <c r="C23" t="s">
        <v>91</v>
      </c>
    </row>
    <row r="24" spans="3:3" x14ac:dyDescent="0.25">
      <c r="C24" t="s">
        <v>92</v>
      </c>
    </row>
    <row r="25" spans="3:3" x14ac:dyDescent="0.25">
      <c r="C25" t="s">
        <v>93</v>
      </c>
    </row>
    <row r="26" spans="3:3" x14ac:dyDescent="0.25">
      <c r="C26" t="s">
        <v>94</v>
      </c>
    </row>
    <row r="27" spans="3:3" x14ac:dyDescent="0.25">
      <c r="C27" t="s">
        <v>95</v>
      </c>
    </row>
    <row r="31" spans="3:3" x14ac:dyDescent="0.25">
      <c r="C31" t="s">
        <v>81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Confusion Matrix</vt:lpstr>
      <vt:lpstr>Citation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RSF</dc:creator>
  <cp:lastModifiedBy>RSF</cp:lastModifiedBy>
  <dcterms:created xsi:type="dcterms:W3CDTF">2006-09-16T00:00:00Z</dcterms:created>
  <dcterms:modified xsi:type="dcterms:W3CDTF">2020-02-26T20:49:19Z</dcterms:modified>
</cp:coreProperties>
</file>